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'PC-Version'!$A$1:$BD$40</definedName>
  </definedNames>
  <calcPr fullCalcOnLoad="1"/>
</workbook>
</file>

<file path=xl/sharedStrings.xml><?xml version="1.0" encoding="utf-8"?>
<sst xmlns="http://schemas.openxmlformats.org/spreadsheetml/2006/main" count="68" uniqueCount="40">
  <si>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</si>
  <si>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</si>
  <si>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</si>
  <si>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</si>
  <si>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</si>
  <si>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</si>
  <si>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</si>
  <si>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</si>
  <si>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</si>
  <si>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</si>
  <si>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</si>
  <si>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</si>
  <si>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</si>
  <si>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</si>
  <si>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</si>
  <si>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</si>
  <si>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</si>
  <si>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</si>
  <si>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</si>
  <si>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</si>
  <si>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</si>
  <si>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</si>
  <si>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</si>
  <si>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</si>
  <si>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</si>
  <si>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</si>
  <si>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</si>
  <si>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</si>
  <si>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</si>
  <si>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II. Spielplan</t>
  </si>
  <si>
    <t>Mannschaft</t>
  </si>
  <si>
    <t>TuS Hackenbroich</t>
  </si>
  <si>
    <t>EVD Jugendturnier</t>
  </si>
  <si>
    <t>F2006 Junioren</t>
  </si>
  <si>
    <t>Freitag</t>
  </si>
  <si>
    <t>Bezirkssportanlage Hackenbroich</t>
  </si>
  <si>
    <t>Telekom Sport Köln</t>
  </si>
  <si>
    <t>SV08 Rheydt Mönchengladbach</t>
  </si>
  <si>
    <t>DJK Roland Köln West</t>
  </si>
  <si>
    <t>SV Union Velbert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</si>
</sst>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shrinkToFit="1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20" fontId="0" fillId="0" borderId="37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47" xfId="0" applyFont="1" applyBorder="1" applyAlignment="1">
      <alignment horizontal="left" shrinkToFit="1"/>
    </xf>
    <xf numFmtId="0" fontId="6" fillId="0" borderId="48" xfId="0" applyFont="1" applyBorder="1" applyAlignment="1">
      <alignment horizontal="left" shrinkToFit="1"/>
    </xf>
    <xf numFmtId="0" fontId="0" fillId="0" borderId="3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8" fontId="6" fillId="0" borderId="43" xfId="0" applyNumberFormat="1" applyFont="1" applyBorder="1" applyAlignment="1">
      <alignment horizontal="center" vertical="center"/>
    </xf>
    <xf numFmtId="168" fontId="6" fillId="0" borderId="42" xfId="0" applyNumberFormat="1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76200</xdr:colOff>
      <xdr:row>1</xdr:row>
      <xdr:rowOff>47625</xdr:rowOff>
    </xdr:from>
    <xdr:to>
      <xdr:col>53</xdr:col>
      <xdr:colOff>38100</xdr:colOff>
      <xdr:row>7</xdr:row>
      <xdr:rowOff>104775</xdr:rowOff>
    </xdr:to>
    <xdr:pic>
      <xdr:nvPicPr>
        <xdr:cNvPr id="1" name="Grafik 3" descr="TuS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42875"/>
          <a:ext cx="1104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33</xdr:row>
      <xdr:rowOff>38100</xdr:rowOff>
    </xdr:from>
    <xdr:to>
      <xdr:col>55</xdr:col>
      <xdr:colOff>47625</xdr:colOff>
      <xdr:row>34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58674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38"/>
  <sheetViews>
    <sheetView tabSelected="1" zoomScale="112" zoomScaleNormal="112" zoomScalePageLayoutView="0" workbookViewId="0" topLeftCell="A1">
      <selection activeCell="K35" sqref="K35:AU38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8" customWidth="1"/>
    <col min="58" max="58" width="2.8515625" style="38" customWidth="1"/>
    <col min="59" max="59" width="2.140625" style="38" customWidth="1"/>
    <col min="60" max="60" width="2.8515625" style="38" customWidth="1"/>
    <col min="61" max="64" width="1.7109375" style="38" customWidth="1"/>
    <col min="65" max="65" width="3.421875" style="38" bestFit="1" customWidth="1"/>
    <col min="66" max="66" width="2.28125" style="38" customWidth="1"/>
    <col min="67" max="68" width="2.140625" style="38" bestFit="1" customWidth="1"/>
    <col min="69" max="69" width="2.28125" style="38" customWidth="1"/>
    <col min="70" max="70" width="2.57421875" style="38" customWidth="1"/>
    <col min="71" max="71" width="2.140625" style="38" bestFit="1" customWidth="1"/>
    <col min="72" max="73" width="1.7109375" style="38" customWidth="1"/>
    <col min="74" max="77" width="1.7109375" style="39" customWidth="1"/>
    <col min="78" max="80" width="1.7109375" style="33" customWidth="1"/>
    <col min="81" max="131" width="1.7109375" style="13" customWidth="1"/>
  </cols>
  <sheetData>
    <row r="1" spans="56:131" ht="7.5" customHeight="1">
      <c r="BD1" s="7"/>
      <c r="BZ1" s="30"/>
      <c r="CA1" s="30"/>
      <c r="CB1" s="30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BZ2" s="30"/>
      <c r="CA2" s="30"/>
      <c r="CB2" s="30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07" t="s">
        <v>32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20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2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31"/>
      <c r="CA3" s="31"/>
      <c r="CB3" s="31"/>
    </row>
    <row r="4" spans="1:80" s="2" customFormat="1" ht="15">
      <c r="A4" s="108" t="s">
        <v>33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3"/>
      <c r="BY4" s="43"/>
      <c r="BZ4" s="32"/>
      <c r="CA4" s="32"/>
      <c r="CB4" s="32"/>
    </row>
    <row r="5" spans="43:80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3"/>
      <c r="BY5" s="43"/>
      <c r="BZ5" s="32"/>
      <c r="CA5" s="32"/>
      <c r="CB5" s="32"/>
    </row>
    <row r="6" spans="12:80" s="2" customFormat="1" ht="15.75">
      <c r="L6" s="3" t="s">
        <v>0</v>
      </c>
      <c r="M6" s="115" t="s">
        <v>34</v>
      </c>
      <c r="N6" s="115"/>
      <c r="O6" s="115"/>
      <c r="P6" s="115"/>
      <c r="Q6" s="115"/>
      <c r="R6" s="115"/>
      <c r="S6" s="115"/>
      <c r="T6" s="115"/>
      <c r="U6" s="2" t="s">
        <v>1</v>
      </c>
      <c r="Y6" s="116">
        <v>42125</v>
      </c>
      <c r="Z6" s="116"/>
      <c r="AA6" s="116"/>
      <c r="AB6" s="116"/>
      <c r="AC6" s="116"/>
      <c r="AD6" s="116"/>
      <c r="AE6" s="116"/>
      <c r="AF6" s="116"/>
      <c r="AQ6" s="23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3"/>
      <c r="BY6" s="43"/>
      <c r="BZ6" s="32"/>
      <c r="CA6" s="32"/>
      <c r="CB6" s="32"/>
    </row>
    <row r="7" spans="43:80" s="2" customFormat="1" ht="6" customHeight="1">
      <c r="AQ7" s="2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3"/>
      <c r="BY7" s="43"/>
      <c r="BZ7" s="32"/>
      <c r="CA7" s="32"/>
      <c r="CB7" s="32"/>
    </row>
    <row r="8" spans="2:80" s="2" customFormat="1" ht="15">
      <c r="B8" s="103" t="s">
        <v>35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3"/>
      <c r="BY8" s="43"/>
      <c r="BZ8" s="32"/>
      <c r="CA8" s="32"/>
      <c r="CB8" s="32"/>
    </row>
    <row r="9" spans="57:80" s="2" customFormat="1" ht="6" customHeight="1"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3"/>
      <c r="BY9" s="43"/>
      <c r="BZ9" s="32"/>
      <c r="CA9" s="32"/>
      <c r="CB9" s="32"/>
    </row>
    <row r="10" spans="7:80" s="2" customFormat="1" ht="15.75">
      <c r="G10" s="6" t="s">
        <v>2</v>
      </c>
      <c r="H10" s="77">
        <v>0.3958333333333333</v>
      </c>
      <c r="I10" s="77"/>
      <c r="J10" s="77"/>
      <c r="K10" s="77"/>
      <c r="L10" s="77"/>
      <c r="M10" s="7" t="s">
        <v>3</v>
      </c>
      <c r="T10" s="6" t="s">
        <v>4</v>
      </c>
      <c r="U10" s="112">
        <v>1</v>
      </c>
      <c r="V10" s="112" t="s">
        <v>5</v>
      </c>
      <c r="W10" s="16" t="s">
        <v>24</v>
      </c>
      <c r="X10" s="76">
        <v>0.010416666666666666</v>
      </c>
      <c r="Y10" s="76"/>
      <c r="Z10" s="76"/>
      <c r="AA10" s="76"/>
      <c r="AB10" s="76"/>
      <c r="AC10" s="7" t="s">
        <v>6</v>
      </c>
      <c r="AK10" s="6" t="s">
        <v>7</v>
      </c>
      <c r="AL10" s="76">
        <v>0.003472222222222222</v>
      </c>
      <c r="AM10" s="76"/>
      <c r="AN10" s="76"/>
      <c r="AO10" s="76"/>
      <c r="AP10" s="76"/>
      <c r="AQ10" s="7" t="s">
        <v>6</v>
      </c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3"/>
      <c r="BW10" s="43"/>
      <c r="BX10" s="43"/>
      <c r="BY10" s="43"/>
      <c r="BZ10" s="32"/>
      <c r="CA10" s="32"/>
      <c r="CB10" s="32"/>
    </row>
    <row r="11" ht="9" customHeight="1">
      <c r="BD11" s="13"/>
    </row>
    <row r="12" ht="6" customHeight="1">
      <c r="BD12" s="13"/>
    </row>
    <row r="13" spans="2:56" ht="12.75">
      <c r="B13" s="1" t="s">
        <v>8</v>
      </c>
      <c r="BD13" s="13"/>
    </row>
    <row r="14" ht="6" customHeight="1" thickBot="1">
      <c r="BD14" s="13"/>
    </row>
    <row r="15" spans="14:56" ht="16.5" thickBot="1">
      <c r="N15" s="109" t="s">
        <v>28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1"/>
      <c r="AK15" s="113"/>
      <c r="AL15" s="114"/>
      <c r="BD15" s="13"/>
    </row>
    <row r="16" spans="14:56" ht="15">
      <c r="N16" s="59" t="s">
        <v>9</v>
      </c>
      <c r="O16" s="60"/>
      <c r="P16" s="63" t="s">
        <v>36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4"/>
      <c r="AK16" s="80"/>
      <c r="AL16" s="81"/>
      <c r="BD16" s="13"/>
    </row>
    <row r="17" spans="14:56" ht="15">
      <c r="N17" s="61" t="s">
        <v>10</v>
      </c>
      <c r="O17" s="62"/>
      <c r="P17" s="65" t="s">
        <v>37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6"/>
      <c r="AK17" s="78"/>
      <c r="AL17" s="79"/>
      <c r="BD17" s="13"/>
    </row>
    <row r="18" spans="14:56" ht="15">
      <c r="N18" s="61" t="s">
        <v>11</v>
      </c>
      <c r="O18" s="62"/>
      <c r="P18" s="65" t="s">
        <v>38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  <c r="AK18" s="78"/>
      <c r="AL18" s="79"/>
      <c r="BD18" s="13"/>
    </row>
    <row r="19" spans="14:56" ht="15.75" thickBot="1">
      <c r="N19" s="104" t="s">
        <v>12</v>
      </c>
      <c r="O19" s="105"/>
      <c r="P19" s="117" t="s">
        <v>39</v>
      </c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8"/>
      <c r="AK19" s="119"/>
      <c r="AL19" s="120"/>
      <c r="BD19" s="13"/>
    </row>
    <row r="20" ht="12.75">
      <c r="BD20" s="13"/>
    </row>
    <row r="21" spans="2:56" ht="12.75">
      <c r="B21" s="1" t="s">
        <v>29</v>
      </c>
      <c r="BD21" s="13"/>
    </row>
    <row r="22" ht="6" customHeight="1" thickBot="1">
      <c r="BD22" s="13"/>
    </row>
    <row r="23" spans="2:131" s="4" customFormat="1" ht="16.5" customHeight="1" thickBot="1">
      <c r="B23" s="90" t="s">
        <v>14</v>
      </c>
      <c r="C23" s="91"/>
      <c r="D23" s="94" t="s">
        <v>25</v>
      </c>
      <c r="E23" s="95"/>
      <c r="F23" s="96"/>
      <c r="G23" s="94"/>
      <c r="H23" s="95"/>
      <c r="I23" s="96"/>
      <c r="J23" s="94" t="s">
        <v>15</v>
      </c>
      <c r="K23" s="95"/>
      <c r="L23" s="95"/>
      <c r="M23" s="95"/>
      <c r="N23" s="96"/>
      <c r="O23" s="94" t="s">
        <v>16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6"/>
      <c r="AW23" s="94" t="s">
        <v>19</v>
      </c>
      <c r="AX23" s="95"/>
      <c r="AY23" s="95"/>
      <c r="AZ23" s="95"/>
      <c r="BA23" s="96"/>
      <c r="BB23" s="92"/>
      <c r="BC23" s="93"/>
      <c r="BD23" s="14"/>
      <c r="BE23" s="44"/>
      <c r="BF23" s="45" t="s">
        <v>23</v>
      </c>
      <c r="BG23" s="46"/>
      <c r="BH23" s="46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7"/>
      <c r="BW23" s="47"/>
      <c r="BX23" s="47"/>
      <c r="BY23" s="47"/>
      <c r="BZ23" s="34"/>
      <c r="CA23" s="34"/>
      <c r="CB23" s="3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</row>
    <row r="24" spans="2:80" s="5" customFormat="1" ht="18" customHeight="1">
      <c r="B24" s="84">
        <v>1</v>
      </c>
      <c r="C24" s="85"/>
      <c r="D24" s="85">
        <v>1</v>
      </c>
      <c r="E24" s="85"/>
      <c r="F24" s="85"/>
      <c r="G24" s="85"/>
      <c r="H24" s="85"/>
      <c r="I24" s="85"/>
      <c r="J24" s="86">
        <f>$H$10</f>
        <v>0.3958333333333333</v>
      </c>
      <c r="K24" s="86"/>
      <c r="L24" s="86"/>
      <c r="M24" s="86"/>
      <c r="N24" s="87"/>
      <c r="O24" s="82" t="str">
        <f>P16</f>
        <v>Telekom Sport Köln</v>
      </c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12" t="s">
        <v>18</v>
      </c>
      <c r="AF24" s="83" t="str">
        <f>P17</f>
        <v>SV08 Rheydt Mönchengladbach</v>
      </c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97"/>
      <c r="AW24" s="67"/>
      <c r="AX24" s="69"/>
      <c r="AY24" s="12" t="s">
        <v>17</v>
      </c>
      <c r="AZ24" s="69"/>
      <c r="BA24" s="70"/>
      <c r="BB24" s="67"/>
      <c r="BC24" s="68"/>
      <c r="BE24" s="44"/>
      <c r="BF24" s="48" t="str">
        <f aca="true" t="shared" si="0" ref="BF24:BF29">IF(ISBLANK(AW24),"0",IF(AW24&gt;AZ24,3,IF(AW24=AZ24,1,0)))</f>
        <v>0</v>
      </c>
      <c r="BG24" s="48" t="s">
        <v>17</v>
      </c>
      <c r="BH24" s="48" t="str">
        <f aca="true" t="shared" si="1" ref="BH24:BH29">IF(ISBLANK(AZ24),"0",IF(AZ24&gt;AW24,3,IF(AZ24=AW24,1,0)))</f>
        <v>0</v>
      </c>
      <c r="BI24" s="44"/>
      <c r="BJ24" s="44"/>
      <c r="BK24" s="44"/>
      <c r="BL24" s="44"/>
      <c r="BM24" s="49" t="str">
        <f>$P$16</f>
        <v>Telekom Sport Köln</v>
      </c>
      <c r="BN24" s="50">
        <f>COUNT($BF$24,$BF$26,$BH$28)</f>
        <v>0</v>
      </c>
      <c r="BO24" s="50">
        <f>SUM($BF$24+$BF$26+$BH$28)</f>
        <v>0</v>
      </c>
      <c r="BP24" s="50">
        <f>SUM($AW$24+$AW$26+$AZ$28)</f>
        <v>0</v>
      </c>
      <c r="BQ24" s="51" t="s">
        <v>17</v>
      </c>
      <c r="BR24" s="50">
        <f>SUM($AZ$24+$AZ$26+$AW$28)</f>
        <v>0</v>
      </c>
      <c r="BS24" s="50">
        <f>SUM(BP24-BR24)</f>
        <v>0</v>
      </c>
      <c r="BT24" s="44"/>
      <c r="BU24" s="44"/>
      <c r="BV24" s="47"/>
      <c r="BW24" s="47"/>
      <c r="BX24" s="47"/>
      <c r="BY24" s="47"/>
      <c r="BZ24" s="36"/>
      <c r="CA24" s="36"/>
      <c r="CB24" s="36"/>
    </row>
    <row r="25" spans="2:131" s="4" customFormat="1" ht="18" customHeight="1" thickBot="1">
      <c r="B25" s="88">
        <v>2</v>
      </c>
      <c r="C25" s="75"/>
      <c r="D25" s="75">
        <v>1</v>
      </c>
      <c r="E25" s="75"/>
      <c r="F25" s="75"/>
      <c r="G25" s="75"/>
      <c r="H25" s="75"/>
      <c r="I25" s="75"/>
      <c r="J25" s="73">
        <f>J24+$U$10*$X$10+$AL$10</f>
        <v>0.4097222222222222</v>
      </c>
      <c r="K25" s="73"/>
      <c r="L25" s="73"/>
      <c r="M25" s="73"/>
      <c r="N25" s="74"/>
      <c r="O25" s="89" t="str">
        <f>P18</f>
        <v>DJK Roland Köln West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8" t="s">
        <v>18</v>
      </c>
      <c r="AF25" s="71" t="str">
        <f>P19</f>
        <v>SV Union Velbert</v>
      </c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55"/>
      <c r="AX25" s="56"/>
      <c r="AY25" s="8" t="s">
        <v>17</v>
      </c>
      <c r="AZ25" s="56"/>
      <c r="BA25" s="57"/>
      <c r="BB25" s="55"/>
      <c r="BC25" s="58"/>
      <c r="BD25" s="14"/>
      <c r="BE25" s="44"/>
      <c r="BF25" s="48" t="str">
        <f t="shared" si="0"/>
        <v>0</v>
      </c>
      <c r="BG25" s="48" t="s">
        <v>17</v>
      </c>
      <c r="BH25" s="48" t="str">
        <f t="shared" si="1"/>
        <v>0</v>
      </c>
      <c r="BI25" s="44"/>
      <c r="BJ25" s="44"/>
      <c r="BK25" s="44"/>
      <c r="BL25" s="44"/>
      <c r="BM25" s="52" t="str">
        <f>$P$17</f>
        <v>SV08 Rheydt Mönchengladbach</v>
      </c>
      <c r="BN25" s="50">
        <f>COUNT($BH$24,$BF$27,$BH$29)</f>
        <v>0</v>
      </c>
      <c r="BO25" s="50">
        <f>SUM($BH$24+$BF$27+$BH$29)</f>
        <v>0</v>
      </c>
      <c r="BP25" s="50">
        <f>SUM($AZ$24+$AW$27+$AZ$29)</f>
        <v>0</v>
      </c>
      <c r="BQ25" s="51" t="s">
        <v>17</v>
      </c>
      <c r="BR25" s="50">
        <f>SUM($AW$24+$AZ$27+$AW$29)</f>
        <v>0</v>
      </c>
      <c r="BS25" s="50">
        <f>SUM(BP25-BR25)</f>
        <v>0</v>
      </c>
      <c r="BT25" s="44"/>
      <c r="BU25" s="44"/>
      <c r="BV25" s="47"/>
      <c r="BW25" s="47"/>
      <c r="BX25" s="47"/>
      <c r="BY25" s="47"/>
      <c r="BZ25" s="36"/>
      <c r="CA25" s="36"/>
      <c r="CB25" s="36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2:131" s="4" customFormat="1" ht="18" customHeight="1">
      <c r="B26" s="84">
        <v>3</v>
      </c>
      <c r="C26" s="85"/>
      <c r="D26" s="85">
        <v>1</v>
      </c>
      <c r="E26" s="85"/>
      <c r="F26" s="85"/>
      <c r="G26" s="85"/>
      <c r="H26" s="85"/>
      <c r="I26" s="85"/>
      <c r="J26" s="98">
        <f>J25+$U$10*$X$10+$AL$10+$X$10</f>
        <v>0.4340277777777778</v>
      </c>
      <c r="K26" s="98"/>
      <c r="L26" s="98"/>
      <c r="M26" s="98"/>
      <c r="N26" s="99"/>
      <c r="O26" s="82" t="str">
        <f>P16</f>
        <v>Telekom Sport Köln</v>
      </c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12" t="s">
        <v>18</v>
      </c>
      <c r="AF26" s="83" t="str">
        <f>P18</f>
        <v>DJK Roland Köln West</v>
      </c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97"/>
      <c r="AW26" s="67"/>
      <c r="AX26" s="69"/>
      <c r="AY26" s="12" t="s">
        <v>17</v>
      </c>
      <c r="AZ26" s="69"/>
      <c r="BA26" s="70"/>
      <c r="BB26" s="67"/>
      <c r="BC26" s="68"/>
      <c r="BD26" s="14"/>
      <c r="BE26" s="44"/>
      <c r="BF26" s="48" t="str">
        <f t="shared" si="0"/>
        <v>0</v>
      </c>
      <c r="BG26" s="48" t="s">
        <v>17</v>
      </c>
      <c r="BH26" s="48" t="str">
        <f t="shared" si="1"/>
        <v>0</v>
      </c>
      <c r="BI26" s="44"/>
      <c r="BJ26" s="44"/>
      <c r="BK26" s="44"/>
      <c r="BL26" s="44"/>
      <c r="BM26" s="52" t="str">
        <f>$P$18</f>
        <v>DJK Roland Köln West</v>
      </c>
      <c r="BN26" s="50">
        <f>COUNT($BF$25,$BH$26,$BF$29)</f>
        <v>0</v>
      </c>
      <c r="BO26" s="50">
        <f>SUM($BF$25+$BH$26+$BF$29)</f>
        <v>0</v>
      </c>
      <c r="BP26" s="50">
        <f>SUM($AW$25+$AZ$26+$AW$29)</f>
        <v>0</v>
      </c>
      <c r="BQ26" s="51" t="s">
        <v>17</v>
      </c>
      <c r="BR26" s="50">
        <f>SUM($AZ$25+$AW$26+$AZ$29)</f>
        <v>0</v>
      </c>
      <c r="BS26" s="50">
        <f>SUM(BP26-BR26)</f>
        <v>0</v>
      </c>
      <c r="BT26" s="44"/>
      <c r="BU26" s="44"/>
      <c r="BV26" s="47"/>
      <c r="BW26" s="47"/>
      <c r="BX26" s="47"/>
      <c r="BY26" s="47"/>
      <c r="BZ26" s="36"/>
      <c r="CA26" s="36"/>
      <c r="CB26" s="36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2:131" s="4" customFormat="1" ht="18" customHeight="1" thickBot="1">
      <c r="B27" s="88">
        <v>4</v>
      </c>
      <c r="C27" s="75"/>
      <c r="D27" s="75">
        <v>1</v>
      </c>
      <c r="E27" s="75"/>
      <c r="F27" s="75"/>
      <c r="G27" s="75"/>
      <c r="H27" s="75"/>
      <c r="I27" s="75"/>
      <c r="J27" s="73">
        <f>J26+$U$10*$X$10+$AL$10</f>
        <v>0.4479166666666667</v>
      </c>
      <c r="K27" s="73"/>
      <c r="L27" s="73"/>
      <c r="M27" s="73"/>
      <c r="N27" s="74"/>
      <c r="O27" s="89" t="str">
        <f>P17</f>
        <v>SV08 Rheydt Mönchengladbach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8" t="s">
        <v>18</v>
      </c>
      <c r="AF27" s="71" t="str">
        <f>P19</f>
        <v>SV Union Velbert</v>
      </c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2"/>
      <c r="AW27" s="55"/>
      <c r="AX27" s="56"/>
      <c r="AY27" s="8" t="s">
        <v>17</v>
      </c>
      <c r="AZ27" s="56"/>
      <c r="BA27" s="57"/>
      <c r="BB27" s="55"/>
      <c r="BC27" s="58"/>
      <c r="BD27" s="14"/>
      <c r="BE27" s="44"/>
      <c r="BF27" s="48" t="str">
        <f t="shared" si="0"/>
        <v>0</v>
      </c>
      <c r="BG27" s="48" t="s">
        <v>17</v>
      </c>
      <c r="BH27" s="48" t="str">
        <f t="shared" si="1"/>
        <v>0</v>
      </c>
      <c r="BI27" s="44"/>
      <c r="BJ27" s="44"/>
      <c r="BK27" s="44"/>
      <c r="BL27" s="44"/>
      <c r="BM27" s="52" t="str">
        <f>$P$19</f>
        <v>SV Union Velbert</v>
      </c>
      <c r="BN27" s="50">
        <f>COUNT($BH$25,$BH$27,$BF$28)</f>
        <v>0</v>
      </c>
      <c r="BO27" s="50">
        <f>SUM($BH$25+$BH$27+$BF$28)</f>
        <v>0</v>
      </c>
      <c r="BP27" s="50">
        <f>SUM($AZ$25+$AZ$27+$AW$28)</f>
        <v>0</v>
      </c>
      <c r="BQ27" s="51" t="s">
        <v>17</v>
      </c>
      <c r="BR27" s="50">
        <f>SUM($AW$25+$AW$27+$AZ$28)</f>
        <v>0</v>
      </c>
      <c r="BS27" s="50">
        <f>SUM(BP27-BR27)</f>
        <v>0</v>
      </c>
      <c r="BT27" s="44"/>
      <c r="BU27" s="44"/>
      <c r="BV27" s="47"/>
      <c r="BW27" s="47"/>
      <c r="BX27" s="47"/>
      <c r="BY27" s="47"/>
      <c r="BZ27" s="36"/>
      <c r="CA27" s="36"/>
      <c r="CB27" s="36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2:131" s="4" customFormat="1" ht="18" customHeight="1">
      <c r="B28" s="84">
        <v>5</v>
      </c>
      <c r="C28" s="85"/>
      <c r="D28" s="85">
        <v>1</v>
      </c>
      <c r="E28" s="85"/>
      <c r="F28" s="85"/>
      <c r="G28" s="85"/>
      <c r="H28" s="85"/>
      <c r="I28" s="85"/>
      <c r="J28" s="98">
        <f>J27+$U$10*$X$10+$AL$10+$X$10</f>
        <v>0.47222222222222227</v>
      </c>
      <c r="K28" s="98"/>
      <c r="L28" s="98"/>
      <c r="M28" s="98"/>
      <c r="N28" s="99"/>
      <c r="O28" s="82" t="str">
        <f>P19</f>
        <v>SV Union Velbert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12" t="s">
        <v>18</v>
      </c>
      <c r="AF28" s="83" t="str">
        <f>P16</f>
        <v>Telekom Sport Köln</v>
      </c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97"/>
      <c r="AW28" s="67"/>
      <c r="AX28" s="69"/>
      <c r="AY28" s="12" t="s">
        <v>17</v>
      </c>
      <c r="AZ28" s="69"/>
      <c r="BA28" s="70"/>
      <c r="BB28" s="67"/>
      <c r="BC28" s="68"/>
      <c r="BD28" s="14"/>
      <c r="BE28" s="44"/>
      <c r="BF28" s="48" t="str">
        <f t="shared" si="0"/>
        <v>0</v>
      </c>
      <c r="BG28" s="48" t="s">
        <v>17</v>
      </c>
      <c r="BH28" s="48" t="str">
        <f t="shared" si="1"/>
        <v>0</v>
      </c>
      <c r="BI28" s="44"/>
      <c r="BJ28" s="44"/>
      <c r="BK28" s="44"/>
      <c r="BL28" s="44"/>
      <c r="BM28" s="29"/>
      <c r="BN28" s="29"/>
      <c r="BO28" s="29"/>
      <c r="BP28" s="29"/>
      <c r="BQ28" s="29"/>
      <c r="BR28" s="29"/>
      <c r="BS28" s="29"/>
      <c r="BT28" s="44"/>
      <c r="BU28" s="44"/>
      <c r="BV28" s="47"/>
      <c r="BW28" s="47"/>
      <c r="BX28" s="47"/>
      <c r="BY28" s="47"/>
      <c r="BZ28" s="36"/>
      <c r="CA28" s="36"/>
      <c r="CB28" s="36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2:131" s="4" customFormat="1" ht="18" customHeight="1" thickBot="1">
      <c r="B29" s="88">
        <v>6</v>
      </c>
      <c r="C29" s="75"/>
      <c r="D29" s="75">
        <v>1</v>
      </c>
      <c r="E29" s="75"/>
      <c r="F29" s="75"/>
      <c r="G29" s="75"/>
      <c r="H29" s="75"/>
      <c r="I29" s="75"/>
      <c r="J29" s="73">
        <f>J28+$U$10*$X$10+$AL$10</f>
        <v>0.48611111111111116</v>
      </c>
      <c r="K29" s="73"/>
      <c r="L29" s="73"/>
      <c r="M29" s="73"/>
      <c r="N29" s="74"/>
      <c r="O29" s="89" t="str">
        <f>P18</f>
        <v>DJK Roland Köln West</v>
      </c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8" t="s">
        <v>18</v>
      </c>
      <c r="AF29" s="71" t="str">
        <f>P17</f>
        <v>SV08 Rheydt Mönchengladbach</v>
      </c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2"/>
      <c r="AW29" s="55"/>
      <c r="AX29" s="56"/>
      <c r="AY29" s="8" t="s">
        <v>17</v>
      </c>
      <c r="AZ29" s="56"/>
      <c r="BA29" s="57"/>
      <c r="BB29" s="55"/>
      <c r="BC29" s="58"/>
      <c r="BD29" s="14"/>
      <c r="BE29" s="44"/>
      <c r="BF29" s="48" t="str">
        <f t="shared" si="0"/>
        <v>0</v>
      </c>
      <c r="BG29" s="48" t="s">
        <v>17</v>
      </c>
      <c r="BH29" s="48" t="str">
        <f t="shared" si="1"/>
        <v>0</v>
      </c>
      <c r="BI29" s="44"/>
      <c r="BJ29" s="44"/>
      <c r="BK29" s="38"/>
      <c r="BL29" s="38"/>
      <c r="BM29" s="38"/>
      <c r="BN29" s="38"/>
      <c r="BO29" s="38"/>
      <c r="BP29" s="38"/>
      <c r="BQ29" s="38"/>
      <c r="BR29" s="38"/>
      <c r="BS29" s="38"/>
      <c r="BT29" s="44"/>
      <c r="BU29" s="44"/>
      <c r="BV29" s="47"/>
      <c r="BW29" s="47"/>
      <c r="BX29" s="47"/>
      <c r="BY29" s="47"/>
      <c r="BZ29" s="36"/>
      <c r="CA29" s="36"/>
      <c r="CB29" s="36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1" spans="2:56" ht="12.75">
      <c r="B31" s="1" t="s">
        <v>27</v>
      </c>
      <c r="BD31" s="13"/>
    </row>
    <row r="32" ht="6" customHeight="1">
      <c r="BD32" s="13"/>
    </row>
    <row r="33" spans="27:80" s="9" customFormat="1" ht="13.5" customHeight="1" thickBot="1">
      <c r="AA33" s="10"/>
      <c r="AB33" s="10"/>
      <c r="AC33" s="10"/>
      <c r="AD33" s="10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4"/>
      <c r="BW33" s="54"/>
      <c r="BX33" s="54"/>
      <c r="BY33" s="54"/>
      <c r="BZ33" s="37"/>
      <c r="CA33" s="37"/>
      <c r="CB33" s="37"/>
    </row>
    <row r="34" spans="9:56" ht="13.5" thickBot="1">
      <c r="I34" s="121" t="s">
        <v>30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94" t="s">
        <v>26</v>
      </c>
      <c r="AI34" s="95"/>
      <c r="AJ34" s="95"/>
      <c r="AK34" s="94" t="s">
        <v>20</v>
      </c>
      <c r="AL34" s="95"/>
      <c r="AM34" s="95"/>
      <c r="AN34" s="94" t="s">
        <v>21</v>
      </c>
      <c r="AO34" s="95"/>
      <c r="AP34" s="95"/>
      <c r="AQ34" s="95"/>
      <c r="AR34" s="95"/>
      <c r="AS34" s="94" t="s">
        <v>22</v>
      </c>
      <c r="AT34" s="95"/>
      <c r="AU34" s="102"/>
      <c r="BD34" s="13"/>
    </row>
    <row r="35" spans="9:56" ht="19.5" customHeight="1" thickBot="1">
      <c r="I35" s="100" t="s">
        <v>9</v>
      </c>
      <c r="J35" s="101"/>
      <c r="K35" s="123" t="str">
        <f>BM24</f>
        <v>Telekom Sport Köln</v>
      </c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>
        <f>BN24</f>
        <v>0</v>
      </c>
      <c r="AI35" s="101"/>
      <c r="AJ35" s="125"/>
      <c r="AK35" s="101">
        <f>BO24</f>
        <v>0</v>
      </c>
      <c r="AL35" s="101"/>
      <c r="AM35" s="101"/>
      <c r="AN35" s="124">
        <f>BP24</f>
        <v>0</v>
      </c>
      <c r="AO35" s="101"/>
      <c r="AP35" s="126" t="s">
        <v>17</v>
      </c>
      <c r="AQ35" s="101">
        <f>BR24</f>
        <v>0</v>
      </c>
      <c r="AR35" s="125"/>
      <c r="AS35" s="127">
        <f>BS24</f>
        <v>0</v>
      </c>
      <c r="AT35" s="127"/>
      <c r="AU35" s="128"/>
      <c r="BD35" s="13"/>
    </row>
    <row r="36" spans="9:56" ht="19.5" customHeight="1" thickBot="1">
      <c r="I36" s="100" t="s">
        <v>10</v>
      </c>
      <c r="J36" s="101"/>
      <c r="K36" s="123" t="str">
        <f>BM25</f>
        <v>SV08 Rheydt Mönchengladbach</v>
      </c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>
        <f>BN25</f>
        <v>0</v>
      </c>
      <c r="AI36" s="101"/>
      <c r="AJ36" s="125"/>
      <c r="AK36" s="101">
        <f>BO25</f>
        <v>0</v>
      </c>
      <c r="AL36" s="101"/>
      <c r="AM36" s="101"/>
      <c r="AN36" s="124">
        <f>BP25</f>
        <v>0</v>
      </c>
      <c r="AO36" s="101"/>
      <c r="AP36" s="126" t="s">
        <v>17</v>
      </c>
      <c r="AQ36" s="101">
        <f>BR25</f>
        <v>0</v>
      </c>
      <c r="AR36" s="125"/>
      <c r="AS36" s="127">
        <f>BS25</f>
        <v>0</v>
      </c>
      <c r="AT36" s="127"/>
      <c r="AU36" s="128"/>
      <c r="BD36" s="13"/>
    </row>
    <row r="37" spans="9:56" ht="19.5" customHeight="1" thickBot="1">
      <c r="I37" s="100" t="s">
        <v>11</v>
      </c>
      <c r="J37" s="101"/>
      <c r="K37" s="123" t="str">
        <f>BM26</f>
        <v>DJK Roland Köln West</v>
      </c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>
        <f>BN26</f>
        <v>0</v>
      </c>
      <c r="AI37" s="101"/>
      <c r="AJ37" s="125"/>
      <c r="AK37" s="101">
        <f>BO26</f>
        <v>0</v>
      </c>
      <c r="AL37" s="101"/>
      <c r="AM37" s="101"/>
      <c r="AN37" s="124">
        <f>BP26</f>
        <v>0</v>
      </c>
      <c r="AO37" s="101"/>
      <c r="AP37" s="126" t="s">
        <v>17</v>
      </c>
      <c r="AQ37" s="101">
        <f>BR26</f>
        <v>0</v>
      </c>
      <c r="AR37" s="125"/>
      <c r="AS37" s="127">
        <f>BS26</f>
        <v>0</v>
      </c>
      <c r="AT37" s="127"/>
      <c r="AU37" s="128"/>
      <c r="BD37" s="13"/>
    </row>
    <row r="38" spans="9:47" ht="19.5" customHeight="1" thickBot="1">
      <c r="I38" s="100" t="s">
        <v>13</v>
      </c>
      <c r="J38" s="101"/>
      <c r="K38" s="123" t="str">
        <f>BM27</f>
        <v>SV Union Velbert</v>
      </c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>
        <f>BN27</f>
        <v>0</v>
      </c>
      <c r="AI38" s="101"/>
      <c r="AJ38" s="125"/>
      <c r="AK38" s="101">
        <f>BO27</f>
        <v>0</v>
      </c>
      <c r="AL38" s="101"/>
      <c r="AM38" s="101"/>
      <c r="AN38" s="124">
        <f>BP27</f>
        <v>0</v>
      </c>
      <c r="AO38" s="101"/>
      <c r="AP38" s="126" t="s">
        <v>17</v>
      </c>
      <c r="AQ38" s="101">
        <f>BR27</f>
        <v>0</v>
      </c>
      <c r="AR38" s="125"/>
      <c r="AS38" s="127">
        <f>BS27</f>
        <v>0</v>
      </c>
      <c r="AT38" s="127"/>
      <c r="AU38" s="128"/>
    </row>
  </sheetData>
  <sheetProtection/>
  <mergeCells count="118">
    <mergeCell ref="AF24:AV24"/>
    <mergeCell ref="P18:AJ18"/>
    <mergeCell ref="P19:AJ19"/>
    <mergeCell ref="AK19:AL19"/>
    <mergeCell ref="AH34:AJ34"/>
    <mergeCell ref="I34:AG34"/>
    <mergeCell ref="AK34:AM34"/>
    <mergeCell ref="J28:N28"/>
    <mergeCell ref="O28:AD28"/>
    <mergeCell ref="AF28:AV2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I36:J36"/>
    <mergeCell ref="K36:AG36"/>
    <mergeCell ref="K35:AG35"/>
    <mergeCell ref="AF27:AV27"/>
    <mergeCell ref="D28:F28"/>
    <mergeCell ref="G28:I28"/>
    <mergeCell ref="B26:C26"/>
    <mergeCell ref="B27:C27"/>
    <mergeCell ref="D27:F27"/>
    <mergeCell ref="K38:AG38"/>
    <mergeCell ref="K37:AG37"/>
    <mergeCell ref="AH38:AJ38"/>
    <mergeCell ref="AK38:AM38"/>
    <mergeCell ref="AN38:AO38"/>
    <mergeCell ref="AQ38:AR38"/>
    <mergeCell ref="AQ37:AR37"/>
    <mergeCell ref="AH37:AJ37"/>
    <mergeCell ref="AK37:AM37"/>
    <mergeCell ref="AS38:AU38"/>
    <mergeCell ref="AN37:AO37"/>
    <mergeCell ref="I38:J38"/>
    <mergeCell ref="AS37:AU37"/>
    <mergeCell ref="I37:J37"/>
    <mergeCell ref="AH36:AJ36"/>
    <mergeCell ref="AK36:AM36"/>
    <mergeCell ref="AN36:AO36"/>
    <mergeCell ref="AQ36:AR36"/>
    <mergeCell ref="AS36:AU36"/>
    <mergeCell ref="BB29:BC29"/>
    <mergeCell ref="AW28:AX28"/>
    <mergeCell ref="AS35:AU35"/>
    <mergeCell ref="I35:J35"/>
    <mergeCell ref="AN34:AR34"/>
    <mergeCell ref="AS34:AU34"/>
    <mergeCell ref="AH35:AJ35"/>
    <mergeCell ref="AK35:AM35"/>
    <mergeCell ref="AN35:AO35"/>
    <mergeCell ref="AQ35:AR35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AW26:AX26"/>
    <mergeCell ref="AZ26:BA26"/>
    <mergeCell ref="BB26:BC26"/>
    <mergeCell ref="BB27:BC27"/>
    <mergeCell ref="AW27:AX27"/>
    <mergeCell ref="AZ27:BA27"/>
    <mergeCell ref="D26:F26"/>
    <mergeCell ref="G26:I26"/>
    <mergeCell ref="O26:AD26"/>
    <mergeCell ref="AF26:AV26"/>
    <mergeCell ref="B28:C28"/>
    <mergeCell ref="B29:C29"/>
    <mergeCell ref="G27:I27"/>
    <mergeCell ref="J27:N27"/>
    <mergeCell ref="O27:AD27"/>
    <mergeCell ref="B23:C23"/>
    <mergeCell ref="BB23:BC23"/>
    <mergeCell ref="AW23:BA23"/>
    <mergeCell ref="J23:N23"/>
    <mergeCell ref="D23:F23"/>
    <mergeCell ref="G23:I23"/>
    <mergeCell ref="O23:AV23"/>
    <mergeCell ref="O24:AD24"/>
    <mergeCell ref="B24:C24"/>
    <mergeCell ref="D24:F24"/>
    <mergeCell ref="G24:I24"/>
    <mergeCell ref="J24:N24"/>
    <mergeCell ref="B25:C25"/>
    <mergeCell ref="O25:AD25"/>
    <mergeCell ref="AF25:AV25"/>
    <mergeCell ref="J25:N25"/>
    <mergeCell ref="D25:F25"/>
    <mergeCell ref="G25:I25"/>
    <mergeCell ref="X10:AB10"/>
    <mergeCell ref="H10:L10"/>
    <mergeCell ref="AK18:AL18"/>
    <mergeCell ref="AK16:AL16"/>
    <mergeCell ref="AK17:AL17"/>
    <mergeCell ref="N18:O18"/>
    <mergeCell ref="AW25:AX25"/>
    <mergeCell ref="AZ25:BA25"/>
    <mergeCell ref="BB25:BC25"/>
    <mergeCell ref="N16:O16"/>
    <mergeCell ref="N17:O17"/>
    <mergeCell ref="P16:AJ16"/>
    <mergeCell ref="P17:AJ17"/>
    <mergeCell ref="BB24:BC24"/>
    <mergeCell ref="AW24:AX24"/>
    <mergeCell ref="AZ24:BA2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Hans Dick</cp:lastModifiedBy>
  <cp:lastPrinted>2015-03-31T07:49:51Z</cp:lastPrinted>
  <dcterms:created xsi:type="dcterms:W3CDTF">2002-02-21T07:48:38Z</dcterms:created>
  <dcterms:modified xsi:type="dcterms:W3CDTF">2015-03-31T09:13:00Z</dcterms:modified>
  <cp:category/>
  <cp:version/>
  <cp:contentType/>
  <cp:contentStatus/>
</cp:coreProperties>
</file>